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Halilin_B\Desktop\Перечень по особому порядку\Размещение перечня на сайте\"/>
    </mc:Choice>
  </mc:AlternateContent>
  <bookViews>
    <workbookView xWindow="-120" yWindow="-120" windowWidth="29040" windowHeight="15720"/>
  </bookViews>
  <sheets>
    <sheet name="Лист1" sheetId="1" r:id="rId1"/>
  </sheets>
  <definedNames>
    <definedName name="_xlnm.Print_Area" localSheetId="0">Лист1!$A$1:$P$46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L46" i="1"/>
  <c r="M45" i="1"/>
  <c r="L45" i="1"/>
  <c r="M44" i="1"/>
  <c r="L44" i="1"/>
  <c r="M43" i="1"/>
  <c r="L43" i="1"/>
  <c r="N42" i="1"/>
  <c r="M41" i="1"/>
  <c r="L41" i="1"/>
  <c r="M40" i="1"/>
  <c r="N40" i="1" s="1"/>
  <c r="L40" i="1"/>
  <c r="M39" i="1"/>
  <c r="N39" i="1" s="1"/>
  <c r="L39" i="1"/>
  <c r="M38" i="1"/>
  <c r="L38" i="1"/>
  <c r="N45" i="1" l="1"/>
  <c r="N41" i="1"/>
  <c r="N43" i="1"/>
  <c r="N44" i="1"/>
  <c r="N46" i="1"/>
  <c r="M37" i="1"/>
  <c r="L37" i="1"/>
  <c r="N37" i="1" l="1"/>
  <c r="N36" i="1"/>
  <c r="N35" i="1"/>
  <c r="N34" i="1"/>
  <c r="N33" i="1"/>
  <c r="M32" i="1"/>
  <c r="L32" i="1"/>
  <c r="N31" i="1"/>
  <c r="M30" i="1"/>
  <c r="N30" i="1" s="1"/>
  <c r="N29" i="1"/>
  <c r="N28" i="1"/>
  <c r="N27" i="1"/>
  <c r="N26" i="1"/>
  <c r="M25" i="1"/>
  <c r="N25" i="1" s="1"/>
  <c r="M24" i="1"/>
  <c r="N24" i="1" s="1"/>
  <c r="N23" i="1"/>
  <c r="N32" i="1" l="1"/>
</calcChain>
</file>

<file path=xl/sharedStrings.xml><?xml version="1.0" encoding="utf-8"?>
<sst xmlns="http://schemas.openxmlformats.org/spreadsheetml/2006/main" count="366" uniqueCount="92">
  <si>
    <t>БЕКІТЕМІН:</t>
  </si>
  <si>
    <t xml:space="preserve">«Қазақстан темір жолы» Ұлттық </t>
  </si>
  <si>
    <t xml:space="preserve">компаниясы» акционерлік қоғамы </t>
  </si>
  <si>
    <t>____________________ Б.Аманбаев</t>
  </si>
  <si>
    <t>«____» _________________2026 жыл</t>
  </si>
  <si>
    <t>"Қазақстан темір жолы" ұлттық компаниясы" акционерлік қоғамының "Әкімшілік басқармасы"  филиалы бойынша</t>
  </si>
  <si>
    <t>2026 жылға сатып алуды жүзеге асырудың ерекше тәртібін қолдана отырып сатып алынатын тауарлардың, жұмыстар мен көрсетілетін қызметтердің тізбесі</t>
  </si>
  <si>
    <t>Тапсырыс берушінің атауы</t>
  </si>
  <si>
    <t>Тапсырыс берушінің БСН-і</t>
  </si>
  <si>
    <t>Сатып алу жоспары жолының нөмірі</t>
  </si>
  <si>
    <t>Ерекше тәртіпті қолдана отырып сатып алуды жүргізу үшін негіздеме</t>
  </si>
  <si>
    <t>ТРУ түрі</t>
  </si>
  <si>
    <t>ТРУ коды</t>
  </si>
  <si>
    <t>ТРУ атауы</t>
  </si>
  <si>
    <t>ТРУ қысқаша сипаттамасы (сипаттамасы)</t>
  </si>
  <si>
    <t>Қосымша сипаттама</t>
  </si>
  <si>
    <t>Өлшем бірлігі</t>
  </si>
  <si>
    <t>Саны/көлемі</t>
  </si>
  <si>
    <t>ҚҚС-сыз маркетингтік бірлік бағасы, теңге</t>
  </si>
  <si>
    <t>ҚҚС-сыз ТРУ сатып алуға жоспарланған сома, теңге</t>
  </si>
  <si>
    <t>ҚҚС-пен ТРУ сатып алуға жоспарланған сома, теңге</t>
  </si>
  <si>
    <t>Болжамды ішкі құндылық үлесі, %</t>
  </si>
  <si>
    <t>Сатып алуды жүзеге асыру мерзімі</t>
  </si>
  <si>
    <t>«ҚТЖ» ҰК» АҚ 
«Әкімшілік басқармасы» 
филиалы</t>
  </si>
  <si>
    <t>020740006538</t>
  </si>
  <si>
    <t>-</t>
  </si>
  <si>
    <t>73-1-1</t>
  </si>
  <si>
    <t>Жұмыс</t>
  </si>
  <si>
    <t>422221.300.000005</t>
  </si>
  <si>
    <t>Байланыс желілерін/желілік-кабельдік құрылыстарды ағымдағы жөндеу бойынша жұмыстар</t>
  </si>
  <si>
    <t>«ҚТЖ» ҰК» АҚ әкімшілік ғимаратының «А» блогындағы 30-қабаттан 2-қабаттағы конференц-залға дейін екі талшықты-оптикалық кабель желісін тарту бойынша жұмыстар, Астана қ., Д. Қонаев көшесі, 6 мекенжайында орналасқан, квазимемлекеттік сектор ғимараттарындағы арнайы байланыс түрлеріне және Қазақстан Республикасының мемлекеттік құпияларын қорғау талаптарына сәйкес, Компанияның бірінші басшысы үшін.</t>
  </si>
  <si>
    <t>73-1-3</t>
  </si>
  <si>
    <t>Қызмет</t>
  </si>
  <si>
    <t>351110.100.000011</t>
  </si>
  <si>
    <t>Электр энергиясы</t>
  </si>
  <si>
    <t>теңгерімсіздікті жабу үшін</t>
  </si>
  <si>
    <t>кВт</t>
  </si>
  <si>
    <t>351110.100.000001</t>
  </si>
  <si>
    <t>пайдаланушыларды жабдықтауға арналған</t>
  </si>
  <si>
    <t>73-1-19</t>
  </si>
  <si>
    <t>353012.200.000001</t>
  </si>
  <si>
    <t>Коммуналдық-тұрмыстық қажеттіліктерге ыстық суды (жылу энергиясын) бөлу бойынша қызмет көрсетулер</t>
  </si>
  <si>
    <t>Коммуналдық-тұрмыстық қажеттелктерге жылы суды (жылу қуатын) тарату, бөлу бойынша қызметтер.</t>
  </si>
  <si>
    <t>Ыстық су түріндегі жылу энергиясы-ауыз суды жылыту, әкімшілік ғимараттарды жылыту (жылу энергиясы). Ыстық су түріндегі жылу энергиясы ГВС-ауыз суды жылыту, Қонаев көшесі,6 мекенжайдағы әкімшілік ғимараттарды жылыту (жылу энергиясы)</t>
  </si>
  <si>
    <t>0233 Гигакалория</t>
  </si>
  <si>
    <t>370011.900.000000</t>
  </si>
  <si>
    <t>Ағын суларды кетіру бойынша қызмет көрсетулер</t>
  </si>
  <si>
    <t>Ағын суларды жою (бұру) бойынша қызметтер</t>
  </si>
  <si>
    <t>Барлық нормалар мен стандарттарға сәйкес келетін ауыз су (кәріз)</t>
  </si>
  <si>
    <t>682011.900.000002</t>
  </si>
  <si>
    <t>Жылжымайтын мүлік иесінің коммуналдық шығындарды төлеу бойынша қызметтер</t>
  </si>
  <si>
    <t>Жылжымайтын мүлік иесінің коммуналдық шығындарының төлемдері бойынша қызметтер</t>
  </si>
  <si>
    <t>Орталықтандырылған сумен жабдықтау жүйелерін пайдалана отырып, суық сумен жабдықтау қызметтері</t>
  </si>
  <si>
    <t>73-1-7</t>
  </si>
  <si>
    <t>702212.000.000004</t>
  </si>
  <si>
    <t>Акцияларды/құнды қағаздарды орнату бойынша қызметтер</t>
  </si>
  <si>
    <t>Акцияларды/құнды қағаздарды орнату бойынша қызметтер және ұқсас</t>
  </si>
  <si>
    <t>қызмет</t>
  </si>
  <si>
    <t>702212.000.000005</t>
  </si>
  <si>
    <t>702212.000.000006</t>
  </si>
  <si>
    <t>702212.000.000007</t>
  </si>
  <si>
    <t>702212.000.000008</t>
  </si>
  <si>
    <t>702212.000.000009</t>
  </si>
  <si>
    <t>702212.000.000010</t>
  </si>
  <si>
    <t>702212.000.000011</t>
  </si>
  <si>
    <t>702212.000.000012</t>
  </si>
  <si>
    <t>702212.000.000013</t>
  </si>
  <si>
    <t>702212.000.000014</t>
  </si>
  <si>
    <t>«Әкімшілік басқармасы» филиалы</t>
  </si>
  <si>
    <t xml:space="preserve">директорының м.а. </t>
  </si>
  <si>
    <t>текше метр</t>
  </si>
  <si>
    <t>Тауар</t>
  </si>
  <si>
    <t xml:space="preserve">Теңгерімдеуші электр энергиясы және теріс теңгерімсіздіктер </t>
  </si>
  <si>
    <t xml:space="preserve">Тұтынушыларды қамтамасыз ету үшін </t>
  </si>
  <si>
    <t>Еурооблигацияларды шығару бойынша мәмілесін ұйымдастырушымен шарт жасасу</t>
  </si>
  <si>
    <t>Еурооблигациялар шығару бойынша  халықаралық букраннерімен шарт жасасу</t>
  </si>
  <si>
    <t>Еурооблигацияларды шығару бойынша халықаралық букраннерімен шарт жасасу</t>
  </si>
  <si>
    <t>Еврооблигацияларды шығару бойынша халықаралық букраннерімен шарт жасасу</t>
  </si>
  <si>
    <t>Халықаралық букраннермен және үйлестірушісімен шарт жасасу</t>
  </si>
  <si>
    <t>Еурооблигациялар шығару жөніндегі  рейтинг агенттігінің консультациялық қызметі</t>
  </si>
  <si>
    <t>Еурооблигациялар шығару бойынша  рейтинг агенттігінің консультациялық қызметі</t>
  </si>
  <si>
    <t>Еурооблигацияларды шығару бойынша  қаржы консультантымен, андеррайтерімен және брокерімен шарт жасасу</t>
  </si>
  <si>
    <t>Еурооблигацияларды шығару жөніндегі заң консультантының қызметіне секциясын ұйымдастырушылармен мандаттық келісім жасасу</t>
  </si>
  <si>
    <t>Еурооблигациялар шығару жөніндегі аудитордың қызметтері үшін  шарт жасасу</t>
  </si>
  <si>
    <t>Еурооблигациялар шығару жөніндегі аудитордың қызметтері</t>
  </si>
  <si>
    <t>Еурооблигациялар шығару бойынша  қаржы консультантымен, андеррайтерімен және брокерімен шарт жасасу</t>
  </si>
  <si>
    <t>Төлем және траст агенті ретінде шарт жасасу</t>
  </si>
  <si>
    <t>Акцияларды бастапқы орналастыру мәселелері бойынша заң кеңесшісімен шарт жасасу</t>
  </si>
  <si>
    <t>Демеуші/жаһандық үйлестіруші тарапынан акцияларды бастапқы орналастыру мәселелері бойынша заң кеңесшісімен шарт жасасу</t>
  </si>
  <si>
    <t>Акцияларды бастапқы орналастыру мәселелері бойынша аудитордың қызметтеріне шарт жасасу</t>
  </si>
  <si>
    <t>Акцияларды бастапқы орналастыру шеңберінде ішкі бақылау мәселелері бойынша шарт жасасу</t>
  </si>
  <si>
    <t>Акцияларды бастапқы орналастыру шеңберінде санкциялық мәселелер бойынша шарт жасасу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</si>
</sst>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3A3A3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zoomScale="55" zoomScaleNormal="55" zoomScaleSheetLayoutView="70" zoomScalePageLayoutView="40" workbookViewId="0">
      <selection activeCell="W8" sqref="W8"/>
    </sheetView>
  </sheetViews>
  <sheetFormatPr defaultColWidth="11.42578125" defaultRowHeight="12.75" x14ac:dyDescent="0.2"/>
  <cols>
    <col min="1" max="1" width="18.28515625" style="4" customWidth="1"/>
    <col min="2" max="2" width="18" style="16" customWidth="1"/>
    <col min="3" max="3" width="11.5703125" style="4" bestFit="1" customWidth="1"/>
    <col min="4" max="4" width="16.85546875" style="4" customWidth="1"/>
    <col min="5" max="5" width="11.5703125" style="4" bestFit="1" customWidth="1"/>
    <col min="6" max="6" width="24.5703125" style="4" customWidth="1"/>
    <col min="7" max="7" width="34.85546875" style="4" customWidth="1"/>
    <col min="8" max="8" width="32.42578125" style="4" customWidth="1"/>
    <col min="9" max="9" width="80.85546875" style="4" customWidth="1"/>
    <col min="10" max="10" width="11.5703125" style="4" bestFit="1" customWidth="1"/>
    <col min="11" max="11" width="14" style="4" customWidth="1"/>
    <col min="12" max="12" width="20.7109375" style="4" customWidth="1"/>
    <col min="13" max="13" width="20.85546875" style="4" customWidth="1"/>
    <col min="14" max="14" width="22.5703125" style="4" customWidth="1"/>
    <col min="15" max="15" width="11.5703125" style="4" bestFit="1" customWidth="1"/>
    <col min="16" max="16" width="15.85546875" style="4" customWidth="1"/>
    <col min="17" max="17" width="11.42578125" style="4"/>
    <col min="18" max="16384" width="11.42578125" style="5"/>
  </cols>
  <sheetData>
    <row r="1" spans="1:17" s="1" customFormat="1" ht="18.75" x14ac:dyDescent="0.3">
      <c r="L1" s="2"/>
      <c r="M1" s="2"/>
      <c r="N1" s="2" t="s">
        <v>0</v>
      </c>
      <c r="O1" s="2"/>
    </row>
    <row r="2" spans="1:17" s="1" customFormat="1" ht="18.75" x14ac:dyDescent="0.3">
      <c r="L2" s="2"/>
      <c r="M2" s="2"/>
      <c r="N2" s="2" t="s">
        <v>1</v>
      </c>
      <c r="O2" s="2"/>
    </row>
    <row r="3" spans="1:17" s="1" customFormat="1" ht="18.75" x14ac:dyDescent="0.3">
      <c r="L3" s="2"/>
      <c r="M3" s="2"/>
      <c r="N3" s="2" t="s">
        <v>2</v>
      </c>
      <c r="O3" s="2"/>
    </row>
    <row r="4" spans="1:17" s="1" customFormat="1" ht="18.75" x14ac:dyDescent="0.3">
      <c r="L4" s="2"/>
      <c r="M4" s="2"/>
      <c r="N4" s="2" t="s">
        <v>68</v>
      </c>
      <c r="O4" s="2"/>
    </row>
    <row r="5" spans="1:17" s="1" customFormat="1" ht="18.75" x14ac:dyDescent="0.3">
      <c r="L5" s="2"/>
      <c r="M5" s="2"/>
      <c r="N5" s="2" t="s">
        <v>69</v>
      </c>
      <c r="O5" s="2"/>
    </row>
    <row r="6" spans="1:17" s="1" customFormat="1" ht="18.75" x14ac:dyDescent="0.3">
      <c r="L6" s="2"/>
      <c r="M6" s="2"/>
      <c r="N6" s="2"/>
      <c r="O6" s="2"/>
    </row>
    <row r="7" spans="1:17" s="1" customFormat="1" ht="18.75" x14ac:dyDescent="0.3">
      <c r="L7" s="2"/>
      <c r="M7" s="2"/>
      <c r="N7" s="2" t="s">
        <v>3</v>
      </c>
      <c r="O7" s="2"/>
    </row>
    <row r="8" spans="1:17" s="1" customFormat="1" ht="18.75" x14ac:dyDescent="0.3">
      <c r="L8" s="2"/>
      <c r="M8" s="2"/>
      <c r="N8" s="2" t="s">
        <v>4</v>
      </c>
      <c r="O8" s="2"/>
    </row>
    <row r="9" spans="1:17" s="1" customFormat="1" ht="18.75" x14ac:dyDescent="0.3">
      <c r="I9" s="39"/>
      <c r="J9" s="39"/>
    </row>
    <row r="10" spans="1:17" s="1" customFormat="1" ht="18.75" x14ac:dyDescent="0.3"/>
    <row r="11" spans="1:17" s="1" customFormat="1" ht="18.75" x14ac:dyDescent="0.3">
      <c r="A11" s="40" t="s">
        <v>5</v>
      </c>
      <c r="B11" s="40"/>
      <c r="C11" s="40"/>
      <c r="D11" s="40"/>
      <c r="E11" s="40"/>
      <c r="F11" s="40"/>
      <c r="G11" s="40"/>
      <c r="H11" s="40"/>
      <c r="I11" s="40"/>
      <c r="J11" s="40"/>
      <c r="K11" s="39"/>
      <c r="L11" s="39"/>
      <c r="M11" s="39"/>
      <c r="N11" s="39"/>
      <c r="O11" s="39"/>
      <c r="P11" s="39"/>
    </row>
    <row r="12" spans="1:17" s="1" customFormat="1" ht="18.75" x14ac:dyDescent="0.3">
      <c r="A12" s="40" t="s">
        <v>6</v>
      </c>
      <c r="B12" s="41"/>
      <c r="C12" s="41"/>
      <c r="D12" s="41"/>
      <c r="E12" s="41"/>
      <c r="F12" s="41"/>
      <c r="G12" s="41"/>
      <c r="H12" s="41"/>
      <c r="I12" s="41"/>
      <c r="J12" s="41"/>
      <c r="K12" s="39"/>
      <c r="L12" s="39"/>
      <c r="M12" s="39"/>
      <c r="N12" s="39"/>
      <c r="O12" s="39"/>
      <c r="P12" s="39"/>
    </row>
    <row r="14" spans="1:17" ht="168.75" x14ac:dyDescent="0.2">
      <c r="A14" s="3" t="s">
        <v>7</v>
      </c>
      <c r="B14" s="3" t="s">
        <v>8</v>
      </c>
      <c r="C14" s="3" t="s">
        <v>9</v>
      </c>
      <c r="D14" s="3" t="s">
        <v>10</v>
      </c>
      <c r="E14" s="3" t="s">
        <v>11</v>
      </c>
      <c r="F14" s="3" t="s">
        <v>12</v>
      </c>
      <c r="G14" s="3" t="s">
        <v>13</v>
      </c>
      <c r="H14" s="3" t="s">
        <v>14</v>
      </c>
      <c r="I14" s="3" t="s">
        <v>15</v>
      </c>
      <c r="J14" s="3" t="s">
        <v>16</v>
      </c>
      <c r="K14" s="3" t="s">
        <v>17</v>
      </c>
      <c r="L14" s="3" t="s">
        <v>18</v>
      </c>
      <c r="M14" s="3" t="s">
        <v>19</v>
      </c>
      <c r="N14" s="3" t="s">
        <v>20</v>
      </c>
      <c r="O14" s="3" t="s">
        <v>21</v>
      </c>
      <c r="P14" s="3" t="s">
        <v>22</v>
      </c>
    </row>
    <row r="15" spans="1:17" ht="18.75" x14ac:dyDescent="0.3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6">
        <v>15</v>
      </c>
      <c r="P15" s="6">
        <v>16</v>
      </c>
    </row>
    <row r="16" spans="1:17" s="13" customFormat="1" ht="150" x14ac:dyDescent="0.25">
      <c r="A16" s="7" t="s">
        <v>23</v>
      </c>
      <c r="B16" s="7" t="s">
        <v>24</v>
      </c>
      <c r="C16" s="7" t="s">
        <v>25</v>
      </c>
      <c r="D16" s="7" t="s">
        <v>26</v>
      </c>
      <c r="E16" s="7" t="s">
        <v>27</v>
      </c>
      <c r="F16" s="7" t="s">
        <v>28</v>
      </c>
      <c r="G16" s="8" t="s">
        <v>29</v>
      </c>
      <c r="H16" s="9" t="s">
        <v>29</v>
      </c>
      <c r="I16" s="9" t="s">
        <v>30</v>
      </c>
      <c r="J16" s="7" t="s">
        <v>27</v>
      </c>
      <c r="K16" s="10">
        <v>1</v>
      </c>
      <c r="L16" s="11">
        <v>2145689.65</v>
      </c>
      <c r="M16" s="11">
        <v>2145689.65</v>
      </c>
      <c r="N16" s="11">
        <v>2488999.9900000002</v>
      </c>
      <c r="O16" s="7">
        <v>50</v>
      </c>
      <c r="P16" s="7" t="s">
        <v>25</v>
      </c>
      <c r="Q16" s="12"/>
    </row>
    <row r="17" spans="1:16" ht="93.75" x14ac:dyDescent="0.2">
      <c r="A17" s="7" t="s">
        <v>23</v>
      </c>
      <c r="B17" s="7" t="s">
        <v>24</v>
      </c>
      <c r="C17" s="7" t="s">
        <v>25</v>
      </c>
      <c r="D17" s="7" t="s">
        <v>31</v>
      </c>
      <c r="E17" s="7" t="s">
        <v>71</v>
      </c>
      <c r="F17" s="7" t="s">
        <v>33</v>
      </c>
      <c r="G17" s="9" t="s">
        <v>34</v>
      </c>
      <c r="H17" s="9" t="s">
        <v>35</v>
      </c>
      <c r="I17" s="14" t="s">
        <v>72</v>
      </c>
      <c r="J17" s="7" t="s">
        <v>36</v>
      </c>
      <c r="K17" s="10">
        <v>14939715</v>
      </c>
      <c r="L17" s="15">
        <v>0.56999999999999995</v>
      </c>
      <c r="M17" s="15">
        <v>8587878.6099999975</v>
      </c>
      <c r="N17" s="15">
        <v>9618424.0399999991</v>
      </c>
      <c r="O17" s="7">
        <v>70</v>
      </c>
      <c r="P17" s="7" t="s">
        <v>25</v>
      </c>
    </row>
    <row r="18" spans="1:16" ht="93.75" x14ac:dyDescent="0.2">
      <c r="A18" s="7" t="s">
        <v>23</v>
      </c>
      <c r="B18" s="7" t="s">
        <v>24</v>
      </c>
      <c r="C18" s="7" t="s">
        <v>25</v>
      </c>
      <c r="D18" s="7" t="s">
        <v>31</v>
      </c>
      <c r="E18" s="7" t="s">
        <v>71</v>
      </c>
      <c r="F18" s="7" t="s">
        <v>37</v>
      </c>
      <c r="G18" s="9" t="s">
        <v>34</v>
      </c>
      <c r="H18" s="9" t="s">
        <v>38</v>
      </c>
      <c r="I18" s="14" t="s">
        <v>73</v>
      </c>
      <c r="J18" s="7" t="s">
        <v>36</v>
      </c>
      <c r="K18" s="10">
        <v>18146352</v>
      </c>
      <c r="L18" s="15">
        <v>33.1</v>
      </c>
      <c r="M18" s="15">
        <v>600644251.20000005</v>
      </c>
      <c r="N18" s="15">
        <v>672721561.34000003</v>
      </c>
      <c r="O18" s="7">
        <v>70</v>
      </c>
      <c r="P18" s="7" t="s">
        <v>25</v>
      </c>
    </row>
    <row r="19" spans="1:16" ht="112.5" x14ac:dyDescent="0.2">
      <c r="A19" s="7" t="s">
        <v>23</v>
      </c>
      <c r="B19" s="7" t="s">
        <v>24</v>
      </c>
      <c r="C19" s="7" t="s">
        <v>25</v>
      </c>
      <c r="D19" s="7" t="s">
        <v>39</v>
      </c>
      <c r="E19" s="7" t="s">
        <v>32</v>
      </c>
      <c r="F19" s="7" t="s">
        <v>40</v>
      </c>
      <c r="G19" s="9" t="s">
        <v>41</v>
      </c>
      <c r="H19" s="9" t="s">
        <v>42</v>
      </c>
      <c r="I19" s="7" t="s">
        <v>43</v>
      </c>
      <c r="J19" s="7" t="s">
        <v>44</v>
      </c>
      <c r="K19" s="10">
        <v>26882.2</v>
      </c>
      <c r="L19" s="15">
        <v>4376.5</v>
      </c>
      <c r="M19" s="15">
        <v>117650000</v>
      </c>
      <c r="N19" s="15">
        <v>131768000.00000001</v>
      </c>
      <c r="O19" s="7">
        <v>100</v>
      </c>
      <c r="P19" s="7" t="s">
        <v>25</v>
      </c>
    </row>
    <row r="20" spans="1:16" ht="93.75" x14ac:dyDescent="0.2">
      <c r="A20" s="7" t="s">
        <v>23</v>
      </c>
      <c r="B20" s="7" t="s">
        <v>24</v>
      </c>
      <c r="C20" s="7" t="s">
        <v>25</v>
      </c>
      <c r="D20" s="7" t="s">
        <v>39</v>
      </c>
      <c r="E20" s="7" t="s">
        <v>32</v>
      </c>
      <c r="F20" s="7" t="s">
        <v>45</v>
      </c>
      <c r="G20" s="9" t="s">
        <v>46</v>
      </c>
      <c r="H20" s="9" t="s">
        <v>47</v>
      </c>
      <c r="I20" s="7" t="s">
        <v>48</v>
      </c>
      <c r="J20" s="7" t="s">
        <v>70</v>
      </c>
      <c r="K20" s="10">
        <v>85828</v>
      </c>
      <c r="L20" s="15">
        <v>219.07</v>
      </c>
      <c r="M20" s="15">
        <v>18802685.420000002</v>
      </c>
      <c r="N20" s="15">
        <v>21059007.670000002</v>
      </c>
      <c r="O20" s="7">
        <v>100</v>
      </c>
      <c r="P20" s="7" t="s">
        <v>25</v>
      </c>
    </row>
    <row r="21" spans="1:16" ht="93.75" x14ac:dyDescent="0.2">
      <c r="A21" s="7" t="s">
        <v>23</v>
      </c>
      <c r="B21" s="7" t="s">
        <v>24</v>
      </c>
      <c r="C21" s="7" t="s">
        <v>25</v>
      </c>
      <c r="D21" s="7" t="s">
        <v>39</v>
      </c>
      <c r="E21" s="7" t="s">
        <v>32</v>
      </c>
      <c r="F21" s="7" t="s">
        <v>49</v>
      </c>
      <c r="G21" s="9" t="s">
        <v>50</v>
      </c>
      <c r="H21" s="9" t="s">
        <v>51</v>
      </c>
      <c r="I21" s="7" t="s">
        <v>52</v>
      </c>
      <c r="J21" s="7" t="s">
        <v>70</v>
      </c>
      <c r="K21" s="10">
        <v>85828</v>
      </c>
      <c r="L21" s="15">
        <v>225.47</v>
      </c>
      <c r="M21" s="15">
        <v>19351755.890000001</v>
      </c>
      <c r="N21" s="15">
        <v>21673966.600000001</v>
      </c>
      <c r="O21" s="7">
        <v>100</v>
      </c>
      <c r="P21" s="7" t="s">
        <v>25</v>
      </c>
    </row>
    <row r="22" spans="1:16" ht="93.75" x14ac:dyDescent="0.2">
      <c r="A22" s="7" t="s">
        <v>23</v>
      </c>
      <c r="B22" s="7" t="s">
        <v>24</v>
      </c>
      <c r="C22" s="7" t="s">
        <v>25</v>
      </c>
      <c r="D22" s="7" t="s">
        <v>53</v>
      </c>
      <c r="E22" s="7" t="s">
        <v>32</v>
      </c>
      <c r="F22" s="17" t="s">
        <v>54</v>
      </c>
      <c r="G22" s="8" t="s">
        <v>55</v>
      </c>
      <c r="H22" s="8" t="s">
        <v>56</v>
      </c>
      <c r="I22" s="17" t="s">
        <v>56</v>
      </c>
      <c r="J22" s="7" t="s">
        <v>57</v>
      </c>
      <c r="K22" s="10">
        <v>1</v>
      </c>
      <c r="L22" s="15">
        <v>135000000</v>
      </c>
      <c r="M22" s="15">
        <v>135000000</v>
      </c>
      <c r="N22" s="15">
        <v>156600000</v>
      </c>
      <c r="O22" s="7">
        <v>0</v>
      </c>
      <c r="P22" s="7" t="s">
        <v>25</v>
      </c>
    </row>
    <row r="23" spans="1:16" ht="93.75" x14ac:dyDescent="0.2">
      <c r="A23" s="7" t="s">
        <v>23</v>
      </c>
      <c r="B23" s="7" t="s">
        <v>24</v>
      </c>
      <c r="C23" s="7" t="s">
        <v>25</v>
      </c>
      <c r="D23" s="7" t="s">
        <v>53</v>
      </c>
      <c r="E23" s="7" t="s">
        <v>32</v>
      </c>
      <c r="F23" s="18" t="s">
        <v>54</v>
      </c>
      <c r="G23" s="19" t="s">
        <v>55</v>
      </c>
      <c r="H23" s="19" t="s">
        <v>56</v>
      </c>
      <c r="I23" s="20" t="s">
        <v>74</v>
      </c>
      <c r="J23" s="21" t="s">
        <v>57</v>
      </c>
      <c r="K23" s="22">
        <v>1</v>
      </c>
      <c r="L23" s="23">
        <v>324000000</v>
      </c>
      <c r="M23" s="23">
        <v>324000000</v>
      </c>
      <c r="N23" s="23">
        <f>M23*16%+L23</f>
        <v>375840000</v>
      </c>
      <c r="O23" s="21">
        <v>0</v>
      </c>
      <c r="P23" s="21" t="s">
        <v>25</v>
      </c>
    </row>
    <row r="24" spans="1:16" ht="114.75" customHeight="1" x14ac:dyDescent="0.2">
      <c r="A24" s="7" t="s">
        <v>23</v>
      </c>
      <c r="B24" s="7" t="s">
        <v>24</v>
      </c>
      <c r="C24" s="7" t="s">
        <v>25</v>
      </c>
      <c r="D24" s="7" t="s">
        <v>53</v>
      </c>
      <c r="E24" s="7" t="s">
        <v>32</v>
      </c>
      <c r="F24" s="18" t="s">
        <v>54</v>
      </c>
      <c r="G24" s="19" t="s">
        <v>55</v>
      </c>
      <c r="H24" s="19" t="s">
        <v>56</v>
      </c>
      <c r="I24" s="20" t="s">
        <v>74</v>
      </c>
      <c r="J24" s="21" t="s">
        <v>57</v>
      </c>
      <c r="K24" s="22">
        <v>1</v>
      </c>
      <c r="L24" s="23">
        <v>324000000</v>
      </c>
      <c r="M24" s="23">
        <f>L24</f>
        <v>324000000</v>
      </c>
      <c r="N24" s="23">
        <f>M24*16%+L24</f>
        <v>375840000</v>
      </c>
      <c r="O24" s="21">
        <v>0</v>
      </c>
      <c r="P24" s="21" t="s">
        <v>25</v>
      </c>
    </row>
    <row r="25" spans="1:16" ht="114.75" customHeight="1" x14ac:dyDescent="0.2">
      <c r="A25" s="7" t="s">
        <v>23</v>
      </c>
      <c r="B25" s="7" t="s">
        <v>24</v>
      </c>
      <c r="C25" s="7" t="s">
        <v>25</v>
      </c>
      <c r="D25" s="7" t="s">
        <v>53</v>
      </c>
      <c r="E25" s="7" t="s">
        <v>32</v>
      </c>
      <c r="F25" s="18" t="s">
        <v>54</v>
      </c>
      <c r="G25" s="19" t="s">
        <v>55</v>
      </c>
      <c r="H25" s="19" t="s">
        <v>56</v>
      </c>
      <c r="I25" s="20" t="s">
        <v>74</v>
      </c>
      <c r="J25" s="21" t="s">
        <v>57</v>
      </c>
      <c r="K25" s="22">
        <v>1</v>
      </c>
      <c r="L25" s="23">
        <v>324000000</v>
      </c>
      <c r="M25" s="23">
        <f>L25</f>
        <v>324000000</v>
      </c>
      <c r="N25" s="23">
        <f>M25*16%+L25</f>
        <v>375840000</v>
      </c>
      <c r="O25" s="21">
        <v>0</v>
      </c>
      <c r="P25" s="21" t="s">
        <v>25</v>
      </c>
    </row>
    <row r="26" spans="1:16" ht="93.75" x14ac:dyDescent="0.2">
      <c r="A26" s="7" t="s">
        <v>23</v>
      </c>
      <c r="B26" s="7" t="s">
        <v>24</v>
      </c>
      <c r="C26" s="7" t="s">
        <v>25</v>
      </c>
      <c r="D26" s="7" t="s">
        <v>53</v>
      </c>
      <c r="E26" s="7" t="s">
        <v>32</v>
      </c>
      <c r="F26" s="18" t="s">
        <v>54</v>
      </c>
      <c r="G26" s="19" t="s">
        <v>55</v>
      </c>
      <c r="H26" s="19" t="s">
        <v>56</v>
      </c>
      <c r="I26" s="20" t="s">
        <v>75</v>
      </c>
      <c r="J26" s="21" t="s">
        <v>57</v>
      </c>
      <c r="K26" s="22">
        <v>1</v>
      </c>
      <c r="L26" s="23">
        <v>64800000</v>
      </c>
      <c r="M26" s="23">
        <v>64800000</v>
      </c>
      <c r="N26" s="23">
        <f t="shared" ref="N26:N37" si="0">M26*16%+L26</f>
        <v>75168000</v>
      </c>
      <c r="O26" s="21">
        <v>0</v>
      </c>
      <c r="P26" s="21" t="s">
        <v>25</v>
      </c>
    </row>
    <row r="27" spans="1:16" ht="93.75" x14ac:dyDescent="0.2">
      <c r="A27" s="7" t="s">
        <v>23</v>
      </c>
      <c r="B27" s="7" t="s">
        <v>24</v>
      </c>
      <c r="C27" s="7" t="s">
        <v>25</v>
      </c>
      <c r="D27" s="7" t="s">
        <v>53</v>
      </c>
      <c r="E27" s="7" t="s">
        <v>32</v>
      </c>
      <c r="F27" s="18" t="s">
        <v>58</v>
      </c>
      <c r="G27" s="19" t="s">
        <v>55</v>
      </c>
      <c r="H27" s="19" t="s">
        <v>56</v>
      </c>
      <c r="I27" s="20" t="s">
        <v>76</v>
      </c>
      <c r="J27" s="21" t="s">
        <v>57</v>
      </c>
      <c r="K27" s="22">
        <v>1</v>
      </c>
      <c r="L27" s="23">
        <v>64800000</v>
      </c>
      <c r="M27" s="23">
        <v>64800000</v>
      </c>
      <c r="N27" s="23">
        <f t="shared" si="0"/>
        <v>75168000</v>
      </c>
      <c r="O27" s="21">
        <v>0</v>
      </c>
      <c r="P27" s="21" t="s">
        <v>25</v>
      </c>
    </row>
    <row r="28" spans="1:16" ht="93.75" x14ac:dyDescent="0.2">
      <c r="A28" s="7" t="s">
        <v>23</v>
      </c>
      <c r="B28" s="7" t="s">
        <v>24</v>
      </c>
      <c r="C28" s="7" t="s">
        <v>25</v>
      </c>
      <c r="D28" s="7" t="s">
        <v>53</v>
      </c>
      <c r="E28" s="7" t="s">
        <v>32</v>
      </c>
      <c r="F28" s="18" t="s">
        <v>59</v>
      </c>
      <c r="G28" s="19" t="s">
        <v>55</v>
      </c>
      <c r="H28" s="19" t="s">
        <v>56</v>
      </c>
      <c r="I28" s="20" t="s">
        <v>77</v>
      </c>
      <c r="J28" s="21" t="s">
        <v>57</v>
      </c>
      <c r="K28" s="22">
        <v>1</v>
      </c>
      <c r="L28" s="23">
        <v>0</v>
      </c>
      <c r="M28" s="23">
        <v>0</v>
      </c>
      <c r="N28" s="23">
        <f t="shared" si="0"/>
        <v>0</v>
      </c>
      <c r="O28" s="21">
        <v>0</v>
      </c>
      <c r="P28" s="21" t="s">
        <v>25</v>
      </c>
    </row>
    <row r="29" spans="1:16" ht="93.75" x14ac:dyDescent="0.2">
      <c r="A29" s="7" t="s">
        <v>23</v>
      </c>
      <c r="B29" s="7" t="s">
        <v>24</v>
      </c>
      <c r="C29" s="7" t="s">
        <v>25</v>
      </c>
      <c r="D29" s="7" t="s">
        <v>53</v>
      </c>
      <c r="E29" s="7" t="s">
        <v>32</v>
      </c>
      <c r="F29" s="18" t="s">
        <v>60</v>
      </c>
      <c r="G29" s="19" t="s">
        <v>55</v>
      </c>
      <c r="H29" s="19" t="s">
        <v>56</v>
      </c>
      <c r="I29" s="20" t="s">
        <v>78</v>
      </c>
      <c r="J29" s="21" t="s">
        <v>57</v>
      </c>
      <c r="K29" s="22">
        <v>1</v>
      </c>
      <c r="L29" s="23">
        <v>129600000</v>
      </c>
      <c r="M29" s="23">
        <v>129600000</v>
      </c>
      <c r="N29" s="23">
        <f t="shared" si="0"/>
        <v>150336000</v>
      </c>
      <c r="O29" s="21">
        <v>0</v>
      </c>
      <c r="P29" s="21" t="s">
        <v>25</v>
      </c>
    </row>
    <row r="30" spans="1:16" ht="93.75" x14ac:dyDescent="0.2">
      <c r="A30" s="7" t="s">
        <v>23</v>
      </c>
      <c r="B30" s="7" t="s">
        <v>24</v>
      </c>
      <c r="C30" s="7" t="s">
        <v>25</v>
      </c>
      <c r="D30" s="7" t="s">
        <v>53</v>
      </c>
      <c r="E30" s="7" t="s">
        <v>32</v>
      </c>
      <c r="F30" s="18" t="s">
        <v>61</v>
      </c>
      <c r="G30" s="19" t="s">
        <v>55</v>
      </c>
      <c r="H30" s="19" t="s">
        <v>56</v>
      </c>
      <c r="I30" s="20" t="s">
        <v>79</v>
      </c>
      <c r="J30" s="21" t="s">
        <v>57</v>
      </c>
      <c r="K30" s="22">
        <v>1</v>
      </c>
      <c r="L30" s="23">
        <v>343440000</v>
      </c>
      <c r="M30" s="23">
        <f>L30+Q30</f>
        <v>343440000</v>
      </c>
      <c r="N30" s="23">
        <f t="shared" si="0"/>
        <v>398390400</v>
      </c>
      <c r="O30" s="21">
        <v>0</v>
      </c>
      <c r="P30" s="21" t="s">
        <v>25</v>
      </c>
    </row>
    <row r="31" spans="1:16" ht="93.75" x14ac:dyDescent="0.2">
      <c r="A31" s="7" t="s">
        <v>23</v>
      </c>
      <c r="B31" s="7" t="s">
        <v>24</v>
      </c>
      <c r="C31" s="7" t="s">
        <v>25</v>
      </c>
      <c r="D31" s="7" t="s">
        <v>53</v>
      </c>
      <c r="E31" s="7" t="s">
        <v>32</v>
      </c>
      <c r="F31" s="18" t="s">
        <v>62</v>
      </c>
      <c r="G31" s="19" t="s">
        <v>55</v>
      </c>
      <c r="H31" s="19" t="s">
        <v>56</v>
      </c>
      <c r="I31" s="20" t="s">
        <v>80</v>
      </c>
      <c r="J31" s="21" t="s">
        <v>57</v>
      </c>
      <c r="K31" s="22">
        <v>1</v>
      </c>
      <c r="L31" s="23">
        <v>243000000</v>
      </c>
      <c r="M31" s="23">
        <v>243000000</v>
      </c>
      <c r="N31" s="23">
        <f t="shared" si="0"/>
        <v>281880000</v>
      </c>
      <c r="O31" s="21">
        <v>0</v>
      </c>
      <c r="P31" s="21" t="s">
        <v>25</v>
      </c>
    </row>
    <row r="32" spans="1:16" ht="93.75" x14ac:dyDescent="0.2">
      <c r="A32" s="7" t="s">
        <v>23</v>
      </c>
      <c r="B32" s="7" t="s">
        <v>24</v>
      </c>
      <c r="C32" s="7" t="s">
        <v>25</v>
      </c>
      <c r="D32" s="7" t="s">
        <v>53</v>
      </c>
      <c r="E32" s="7" t="s">
        <v>32</v>
      </c>
      <c r="F32" s="18" t="s">
        <v>63</v>
      </c>
      <c r="G32" s="19" t="s">
        <v>55</v>
      </c>
      <c r="H32" s="19" t="s">
        <v>56</v>
      </c>
      <c r="I32" s="20" t="s">
        <v>81</v>
      </c>
      <c r="J32" s="21" t="s">
        <v>57</v>
      </c>
      <c r="K32" s="22">
        <v>1</v>
      </c>
      <c r="L32" s="23">
        <f>100000*540</f>
        <v>54000000</v>
      </c>
      <c r="M32" s="23">
        <f>100000*540</f>
        <v>54000000</v>
      </c>
      <c r="N32" s="23">
        <f t="shared" si="0"/>
        <v>62640000</v>
      </c>
      <c r="O32" s="21">
        <v>0</v>
      </c>
      <c r="P32" s="21" t="s">
        <v>25</v>
      </c>
    </row>
    <row r="33" spans="1:16" ht="93.75" x14ac:dyDescent="0.2">
      <c r="A33" s="7" t="s">
        <v>23</v>
      </c>
      <c r="B33" s="7" t="s">
        <v>24</v>
      </c>
      <c r="C33" s="7" t="s">
        <v>25</v>
      </c>
      <c r="D33" s="7" t="s">
        <v>53</v>
      </c>
      <c r="E33" s="7" t="s">
        <v>32</v>
      </c>
      <c r="F33" s="18" t="s">
        <v>64</v>
      </c>
      <c r="G33" s="19" t="s">
        <v>55</v>
      </c>
      <c r="H33" s="19" t="s">
        <v>56</v>
      </c>
      <c r="I33" s="20" t="s">
        <v>82</v>
      </c>
      <c r="J33" s="21" t="s">
        <v>57</v>
      </c>
      <c r="K33" s="22">
        <v>1</v>
      </c>
      <c r="L33" s="23">
        <v>197640000</v>
      </c>
      <c r="M33" s="23">
        <v>197640000</v>
      </c>
      <c r="N33" s="23">
        <f t="shared" si="0"/>
        <v>229262400</v>
      </c>
      <c r="O33" s="21">
        <v>0</v>
      </c>
      <c r="P33" s="21" t="s">
        <v>25</v>
      </c>
    </row>
    <row r="34" spans="1:16" ht="93.75" x14ac:dyDescent="0.2">
      <c r="A34" s="7" t="s">
        <v>23</v>
      </c>
      <c r="B34" s="7" t="s">
        <v>24</v>
      </c>
      <c r="C34" s="7" t="s">
        <v>25</v>
      </c>
      <c r="D34" s="7" t="s">
        <v>53</v>
      </c>
      <c r="E34" s="7" t="s">
        <v>32</v>
      </c>
      <c r="F34" s="18" t="s">
        <v>65</v>
      </c>
      <c r="G34" s="19" t="s">
        <v>55</v>
      </c>
      <c r="H34" s="19" t="s">
        <v>56</v>
      </c>
      <c r="I34" s="20" t="s">
        <v>86</v>
      </c>
      <c r="J34" s="21" t="s">
        <v>57</v>
      </c>
      <c r="K34" s="22">
        <v>1</v>
      </c>
      <c r="L34" s="23">
        <v>64800000</v>
      </c>
      <c r="M34" s="23">
        <v>64800000</v>
      </c>
      <c r="N34" s="23">
        <f t="shared" si="0"/>
        <v>75168000</v>
      </c>
      <c r="O34" s="21">
        <v>0</v>
      </c>
      <c r="P34" s="21" t="s">
        <v>25</v>
      </c>
    </row>
    <row r="35" spans="1:16" ht="93.75" x14ac:dyDescent="0.2">
      <c r="A35" s="7" t="s">
        <v>23</v>
      </c>
      <c r="B35" s="7" t="s">
        <v>24</v>
      </c>
      <c r="C35" s="7" t="s">
        <v>25</v>
      </c>
      <c r="D35" s="7" t="s">
        <v>53</v>
      </c>
      <c r="E35" s="7" t="s">
        <v>32</v>
      </c>
      <c r="F35" s="18" t="s">
        <v>66</v>
      </c>
      <c r="G35" s="19" t="s">
        <v>55</v>
      </c>
      <c r="H35" s="19" t="s">
        <v>56</v>
      </c>
      <c r="I35" s="20" t="s">
        <v>83</v>
      </c>
      <c r="J35" s="21" t="s">
        <v>57</v>
      </c>
      <c r="K35" s="22">
        <v>1</v>
      </c>
      <c r="L35" s="23">
        <v>230000000</v>
      </c>
      <c r="M35" s="23">
        <v>230000000</v>
      </c>
      <c r="N35" s="23">
        <f t="shared" si="0"/>
        <v>266800000</v>
      </c>
      <c r="O35" s="21">
        <v>0</v>
      </c>
      <c r="P35" s="21" t="s">
        <v>25</v>
      </c>
    </row>
    <row r="36" spans="1:16" ht="93.75" x14ac:dyDescent="0.2">
      <c r="A36" s="7" t="s">
        <v>23</v>
      </c>
      <c r="B36" s="7" t="s">
        <v>24</v>
      </c>
      <c r="C36" s="7" t="s">
        <v>25</v>
      </c>
      <c r="D36" s="7" t="s">
        <v>53</v>
      </c>
      <c r="E36" s="7" t="s">
        <v>32</v>
      </c>
      <c r="F36" s="18" t="s">
        <v>67</v>
      </c>
      <c r="G36" s="19" t="s">
        <v>55</v>
      </c>
      <c r="H36" s="19" t="s">
        <v>56</v>
      </c>
      <c r="I36" s="20" t="s">
        <v>84</v>
      </c>
      <c r="J36" s="21" t="s">
        <v>57</v>
      </c>
      <c r="K36" s="22">
        <v>1</v>
      </c>
      <c r="L36" s="23">
        <v>340000000</v>
      </c>
      <c r="M36" s="23">
        <v>340000000</v>
      </c>
      <c r="N36" s="23">
        <f t="shared" si="0"/>
        <v>394400000</v>
      </c>
      <c r="O36" s="21">
        <v>0</v>
      </c>
      <c r="P36" s="21" t="s">
        <v>25</v>
      </c>
    </row>
    <row r="37" spans="1:16" ht="93.75" x14ac:dyDescent="0.2">
      <c r="A37" s="24" t="s">
        <v>23</v>
      </c>
      <c r="B37" s="24" t="s">
        <v>24</v>
      </c>
      <c r="C37" s="24" t="s">
        <v>25</v>
      </c>
      <c r="D37" s="24" t="s">
        <v>53</v>
      </c>
      <c r="E37" s="24" t="s">
        <v>32</v>
      </c>
      <c r="F37" s="25" t="s">
        <v>54</v>
      </c>
      <c r="G37" s="26" t="s">
        <v>55</v>
      </c>
      <c r="H37" s="26" t="s">
        <v>56</v>
      </c>
      <c r="I37" s="27" t="s">
        <v>85</v>
      </c>
      <c r="J37" s="28" t="s">
        <v>57</v>
      </c>
      <c r="K37" s="29">
        <v>1</v>
      </c>
      <c r="L37" s="30">
        <f>100000*540</f>
        <v>54000000</v>
      </c>
      <c r="M37" s="30">
        <f>100000*540</f>
        <v>54000000</v>
      </c>
      <c r="N37" s="30">
        <f t="shared" si="0"/>
        <v>62640000</v>
      </c>
      <c r="O37" s="28">
        <v>0</v>
      </c>
      <c r="P37" s="28" t="s">
        <v>25</v>
      </c>
    </row>
    <row r="38" spans="1:16" ht="93.75" x14ac:dyDescent="0.2">
      <c r="A38" s="31" t="s">
        <v>23</v>
      </c>
      <c r="B38" s="31" t="s">
        <v>24</v>
      </c>
      <c r="C38" s="31" t="s">
        <v>25</v>
      </c>
      <c r="D38" s="31" t="s">
        <v>53</v>
      </c>
      <c r="E38" s="31" t="s">
        <v>32</v>
      </c>
      <c r="F38" s="32" t="s">
        <v>54</v>
      </c>
      <c r="G38" s="33" t="s">
        <v>55</v>
      </c>
      <c r="H38" s="33" t="s">
        <v>56</v>
      </c>
      <c r="I38" s="34" t="s">
        <v>56</v>
      </c>
      <c r="J38" s="35" t="s">
        <v>57</v>
      </c>
      <c r="K38" s="36">
        <v>1</v>
      </c>
      <c r="L38" s="37">
        <f>650000*540</f>
        <v>351000000</v>
      </c>
      <c r="M38" s="37">
        <f>650000*540</f>
        <v>351000000</v>
      </c>
      <c r="N38" s="37">
        <v>407160000</v>
      </c>
      <c r="O38" s="38">
        <v>0</v>
      </c>
      <c r="P38" s="38" t="s">
        <v>25</v>
      </c>
    </row>
    <row r="39" spans="1:16" ht="93.75" x14ac:dyDescent="0.2">
      <c r="A39" s="24" t="s">
        <v>23</v>
      </c>
      <c r="B39" s="24" t="s">
        <v>24</v>
      </c>
      <c r="C39" s="24" t="s">
        <v>25</v>
      </c>
      <c r="D39" s="24" t="s">
        <v>53</v>
      </c>
      <c r="E39" s="24" t="s">
        <v>32</v>
      </c>
      <c r="F39" s="25" t="s">
        <v>54</v>
      </c>
      <c r="G39" s="26" t="s">
        <v>55</v>
      </c>
      <c r="H39" s="26" t="s">
        <v>56</v>
      </c>
      <c r="I39" s="21" t="s">
        <v>87</v>
      </c>
      <c r="J39" s="21" t="s">
        <v>57</v>
      </c>
      <c r="K39" s="22">
        <v>1</v>
      </c>
      <c r="L39" s="23">
        <f>1370000*540</f>
        <v>739800000</v>
      </c>
      <c r="M39" s="23">
        <f>1370000*540</f>
        <v>739800000</v>
      </c>
      <c r="N39" s="23">
        <f>M39*16%+L39</f>
        <v>858168000</v>
      </c>
      <c r="O39" s="28">
        <v>0</v>
      </c>
      <c r="P39" s="28" t="s">
        <v>25</v>
      </c>
    </row>
    <row r="40" spans="1:16" ht="93.75" x14ac:dyDescent="0.2">
      <c r="A40" s="24" t="s">
        <v>23</v>
      </c>
      <c r="B40" s="24" t="s">
        <v>24</v>
      </c>
      <c r="C40" s="24" t="s">
        <v>25</v>
      </c>
      <c r="D40" s="24" t="s">
        <v>53</v>
      </c>
      <c r="E40" s="24" t="s">
        <v>32</v>
      </c>
      <c r="F40" s="25" t="s">
        <v>54</v>
      </c>
      <c r="G40" s="26" t="s">
        <v>55</v>
      </c>
      <c r="H40" s="26" t="s">
        <v>56</v>
      </c>
      <c r="I40" s="21" t="s">
        <v>88</v>
      </c>
      <c r="J40" s="21" t="s">
        <v>57</v>
      </c>
      <c r="K40" s="22">
        <v>1</v>
      </c>
      <c r="L40" s="23">
        <f>1650000*540</f>
        <v>891000000</v>
      </c>
      <c r="M40" s="23">
        <f>1650000*540</f>
        <v>891000000</v>
      </c>
      <c r="N40" s="23">
        <f>M40*16%+L40</f>
        <v>1033560000</v>
      </c>
      <c r="O40" s="28">
        <v>0</v>
      </c>
      <c r="P40" s="28" t="s">
        <v>25</v>
      </c>
    </row>
    <row r="41" spans="1:16" ht="93.75" x14ac:dyDescent="0.2">
      <c r="A41" s="24" t="s">
        <v>23</v>
      </c>
      <c r="B41" s="24" t="s">
        <v>24</v>
      </c>
      <c r="C41" s="24" t="s">
        <v>25</v>
      </c>
      <c r="D41" s="24" t="s">
        <v>53</v>
      </c>
      <c r="E41" s="24" t="s">
        <v>32</v>
      </c>
      <c r="F41" s="25" t="s">
        <v>54</v>
      </c>
      <c r="G41" s="26" t="s">
        <v>55</v>
      </c>
      <c r="H41" s="26" t="s">
        <v>56</v>
      </c>
      <c r="I41" s="21" t="s">
        <v>89</v>
      </c>
      <c r="J41" s="21" t="s">
        <v>57</v>
      </c>
      <c r="K41" s="22">
        <v>1</v>
      </c>
      <c r="L41" s="23">
        <f>2200000*540</f>
        <v>1188000000</v>
      </c>
      <c r="M41" s="23">
        <f>2200000*540</f>
        <v>1188000000</v>
      </c>
      <c r="N41" s="23">
        <f t="shared" ref="N41:N46" si="1">M41*16%+L41</f>
        <v>1378080000</v>
      </c>
      <c r="O41" s="28">
        <v>0</v>
      </c>
      <c r="P41" s="28" t="s">
        <v>25</v>
      </c>
    </row>
    <row r="42" spans="1:16" ht="93.75" x14ac:dyDescent="0.2">
      <c r="A42" s="24" t="s">
        <v>23</v>
      </c>
      <c r="B42" s="24" t="s">
        <v>24</v>
      </c>
      <c r="C42" s="24" t="s">
        <v>25</v>
      </c>
      <c r="D42" s="24" t="s">
        <v>53</v>
      </c>
      <c r="E42" s="24" t="s">
        <v>32</v>
      </c>
      <c r="F42" s="25" t="s">
        <v>54</v>
      </c>
      <c r="G42" s="26" t="s">
        <v>55</v>
      </c>
      <c r="H42" s="26" t="s">
        <v>56</v>
      </c>
      <c r="I42" s="21" t="s">
        <v>89</v>
      </c>
      <c r="J42" s="21" t="s">
        <v>57</v>
      </c>
      <c r="K42" s="22">
        <v>1</v>
      </c>
      <c r="L42" s="23">
        <v>495000000</v>
      </c>
      <c r="M42" s="23">
        <v>495000000</v>
      </c>
      <c r="N42" s="23">
        <f t="shared" si="1"/>
        <v>574200000</v>
      </c>
      <c r="O42" s="28">
        <v>0</v>
      </c>
      <c r="P42" s="28" t="s">
        <v>25</v>
      </c>
    </row>
    <row r="43" spans="1:16" ht="93.75" x14ac:dyDescent="0.2">
      <c r="A43" s="24" t="s">
        <v>23</v>
      </c>
      <c r="B43" s="24" t="s">
        <v>24</v>
      </c>
      <c r="C43" s="24" t="s">
        <v>25</v>
      </c>
      <c r="D43" s="24" t="s">
        <v>53</v>
      </c>
      <c r="E43" s="24" t="s">
        <v>32</v>
      </c>
      <c r="F43" s="25" t="s">
        <v>54</v>
      </c>
      <c r="G43" s="26" t="s">
        <v>55</v>
      </c>
      <c r="H43" s="26" t="s">
        <v>56</v>
      </c>
      <c r="I43" s="21" t="s">
        <v>89</v>
      </c>
      <c r="J43" s="21" t="s">
        <v>57</v>
      </c>
      <c r="K43" s="22">
        <v>1</v>
      </c>
      <c r="L43" s="23">
        <f>468500*540</f>
        <v>252990000</v>
      </c>
      <c r="M43" s="23">
        <f>468500*540</f>
        <v>252990000</v>
      </c>
      <c r="N43" s="23">
        <f t="shared" si="1"/>
        <v>293468400</v>
      </c>
      <c r="O43" s="28">
        <v>0</v>
      </c>
      <c r="P43" s="28" t="s">
        <v>25</v>
      </c>
    </row>
    <row r="44" spans="1:16" ht="93.75" x14ac:dyDescent="0.2">
      <c r="A44" s="24" t="s">
        <v>23</v>
      </c>
      <c r="B44" s="24" t="s">
        <v>24</v>
      </c>
      <c r="C44" s="24" t="s">
        <v>25</v>
      </c>
      <c r="D44" s="24" t="s">
        <v>53</v>
      </c>
      <c r="E44" s="24" t="s">
        <v>32</v>
      </c>
      <c r="F44" s="25" t="s">
        <v>54</v>
      </c>
      <c r="G44" s="26" t="s">
        <v>55</v>
      </c>
      <c r="H44" s="26" t="s">
        <v>56</v>
      </c>
      <c r="I44" s="21" t="s">
        <v>89</v>
      </c>
      <c r="J44" s="21" t="s">
        <v>57</v>
      </c>
      <c r="K44" s="22">
        <v>1</v>
      </c>
      <c r="L44" s="23">
        <f>1505000*540</f>
        <v>812700000</v>
      </c>
      <c r="M44" s="23">
        <f>1505000*540</f>
        <v>812700000</v>
      </c>
      <c r="N44" s="23">
        <f t="shared" si="1"/>
        <v>942732000</v>
      </c>
      <c r="O44" s="28">
        <v>0</v>
      </c>
      <c r="P44" s="28" t="s">
        <v>25</v>
      </c>
    </row>
    <row r="45" spans="1:16" ht="93.75" x14ac:dyDescent="0.2">
      <c r="A45" s="24" t="s">
        <v>23</v>
      </c>
      <c r="B45" s="24" t="s">
        <v>24</v>
      </c>
      <c r="C45" s="24" t="s">
        <v>25</v>
      </c>
      <c r="D45" s="24" t="s">
        <v>53</v>
      </c>
      <c r="E45" s="24" t="s">
        <v>32</v>
      </c>
      <c r="F45" s="25" t="s">
        <v>54</v>
      </c>
      <c r="G45" s="26" t="s">
        <v>55</v>
      </c>
      <c r="H45" s="26" t="s">
        <v>56</v>
      </c>
      <c r="I45" s="21" t="s">
        <v>90</v>
      </c>
      <c r="J45" s="28" t="s">
        <v>57</v>
      </c>
      <c r="K45" s="29">
        <v>1</v>
      </c>
      <c r="L45" s="30">
        <f>246000*540</f>
        <v>132840000</v>
      </c>
      <c r="M45" s="30">
        <f>246000*540</f>
        <v>132840000</v>
      </c>
      <c r="N45" s="30">
        <f t="shared" si="1"/>
        <v>154094400</v>
      </c>
      <c r="O45" s="28">
        <v>0</v>
      </c>
      <c r="P45" s="28" t="s">
        <v>25</v>
      </c>
    </row>
    <row r="46" spans="1:16" ht="93.75" x14ac:dyDescent="0.2">
      <c r="A46" s="7" t="s">
        <v>23</v>
      </c>
      <c r="B46" s="7" t="s">
        <v>24</v>
      </c>
      <c r="C46" s="7" t="s">
        <v>25</v>
      </c>
      <c r="D46" s="7" t="s">
        <v>53</v>
      </c>
      <c r="E46" s="7" t="s">
        <v>32</v>
      </c>
      <c r="F46" s="18" t="s">
        <v>54</v>
      </c>
      <c r="G46" s="19" t="s">
        <v>55</v>
      </c>
      <c r="H46" s="19" t="s">
        <v>56</v>
      </c>
      <c r="I46" s="21" t="s">
        <v>91</v>
      </c>
      <c r="J46" s="7" t="s">
        <v>57</v>
      </c>
      <c r="K46" s="10">
        <v>1</v>
      </c>
      <c r="L46" s="15">
        <f>150000*540</f>
        <v>81000000</v>
      </c>
      <c r="M46" s="15">
        <f>150000*540</f>
        <v>81000000</v>
      </c>
      <c r="N46" s="15">
        <f t="shared" si="1"/>
        <v>93960000</v>
      </c>
      <c r="O46" s="7">
        <v>0</v>
      </c>
      <c r="P46" s="7" t="s">
        <v>25</v>
      </c>
    </row>
  </sheetData>
  <mergeCells count="3">
    <mergeCell ref="I9:J9"/>
    <mergeCell ref="A11:P11"/>
    <mergeCell ref="A12:P12"/>
  </mergeCells>
  <pageMargins left="0.19685039370078741" right="0.19685039370078741" top="0.59055118110236227" bottom="0.19685039370078741" header="0.31496062992125984" footer="0.31496062992125984"/>
  <pageSetup paperSize="9" scale="39" fitToHeight="0" orientation="landscape" r:id="rId1"/>
  <headerFooter differentFirst="1" scaleWithDoc="0"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Мейрам Б. Исабаев</dc:creator>
  <cp:lastModifiedBy>Бекзат Д. Халилин</cp:lastModifiedBy>
  <cp:lastPrinted>2026-05-25T05:45:32Z</cp:lastPrinted>
  <dcterms:created xsi:type="dcterms:W3CDTF">2015-06-05T18:19:34Z</dcterms:created>
  <dcterms:modified xsi:type="dcterms:W3CDTF">2026-05-25T06:19:33Z</dcterms:modified>
</cp:coreProperties>
</file>